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My Drive\ITA Newgen\uploads\O10\"/>
    </mc:Choice>
  </mc:AlternateContent>
  <xr:revisionPtr revIDLastSave="0" documentId="13_ncr:1_{FAD78A2B-74D2-4D19-A0EE-0CD773B839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คันนายาว" sheetId="11" r:id="rId1"/>
  </sheets>
  <definedNames>
    <definedName name="_xlnm.Print_Area" localSheetId="0">คันนายาว!$A$1:$M$68</definedName>
    <definedName name="_xlnm.Print_Titles" localSheetId="0">คันนายาว!$6:$8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1" l="1"/>
  <c r="L54" i="11"/>
  <c r="K54" i="11"/>
  <c r="L59" i="11"/>
  <c r="K59" i="11"/>
  <c r="L57" i="11"/>
  <c r="K57" i="11"/>
  <c r="D33" i="11"/>
  <c r="L33" i="11"/>
  <c r="K33" i="11"/>
  <c r="D27" i="11"/>
  <c r="L47" i="11"/>
  <c r="K47" i="11"/>
  <c r="L45" i="11"/>
  <c r="K45" i="11"/>
  <c r="K27" i="11" l="1"/>
  <c r="L41" i="11" l="1"/>
  <c r="K41" i="11"/>
  <c r="L39" i="11"/>
  <c r="K39" i="11"/>
  <c r="L37" i="11"/>
  <c r="K37" i="11"/>
  <c r="L13" i="11"/>
  <c r="K13" i="11"/>
  <c r="L42" i="11"/>
  <c r="K42" i="11"/>
  <c r="L40" i="11"/>
  <c r="K40" i="11"/>
  <c r="L38" i="11"/>
  <c r="K38" i="11"/>
  <c r="D22" i="11"/>
  <c r="D20" i="11"/>
  <c r="L20" i="11" s="1"/>
  <c r="D19" i="11"/>
  <c r="K19" i="11" s="1"/>
  <c r="D18" i="11"/>
  <c r="L18" i="11" s="1"/>
  <c r="D17" i="11"/>
  <c r="L17" i="11" s="1"/>
  <c r="D15" i="11"/>
  <c r="K15" i="11" s="1"/>
  <c r="D14" i="11"/>
  <c r="L14" i="11" s="1"/>
  <c r="D13" i="11"/>
  <c r="D11" i="11"/>
  <c r="K11" i="11" s="1"/>
  <c r="J61" i="11"/>
  <c r="L52" i="11"/>
  <c r="L46" i="11"/>
  <c r="L44" i="11"/>
  <c r="L11" i="11"/>
  <c r="K52" i="11"/>
  <c r="K46" i="11"/>
  <c r="K44" i="11"/>
  <c r="I61" i="11"/>
  <c r="L15" i="11" l="1"/>
  <c r="L19" i="11"/>
  <c r="K20" i="11"/>
  <c r="K17" i="11"/>
  <c r="D61" i="11"/>
  <c r="L61" i="11" s="1"/>
  <c r="K18" i="11"/>
  <c r="K14" i="11"/>
  <c r="K61" i="11" l="1"/>
</calcChain>
</file>

<file path=xl/sharedStrings.xml><?xml version="1.0" encoding="utf-8"?>
<sst xmlns="http://schemas.openxmlformats.org/spreadsheetml/2006/main" count="255" uniqueCount="78">
  <si>
    <t>ที่</t>
  </si>
  <si>
    <t>สตช.</t>
  </si>
  <si>
    <t>อปท.</t>
  </si>
  <si>
    <t>อื่นๆ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</si>
  <si>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</si>
  <si>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</si>
  <si>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</si>
  <si>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</si>
  <si>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</si>
  <si>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</si>
  <si>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</si>
  <si>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</si>
  <si>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</si>
  <si>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</si>
  <si>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4.ค่าวัสดุอาหารผู้ต้องหา</t>
  </si>
  <si>
    <t>5 ค่าตอบแทนสอบสวนคดีอาญา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</si>
  <si>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</si>
  <si>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</si>
  <si>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</si>
  <si>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ชื่อโครงการ /
กิจกรรม</t>
  </si>
  <si>
    <t>รวม</t>
  </si>
  <si>
    <t>โครงการตำรวจประสานโรงเรียน (1 ตำรวจ 1 โรงเรียน)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</si>
  <si>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</si>
  <si>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</si>
  <si>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</si>
  <si>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</si>
  <si>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</si>
  <si>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</si>
  <si>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</si>
  <si>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</si>
  <si>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</si>
  <si>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</si>
  <si>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</si>
  <si>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คงเหลือ</t>
  </si>
  <si>
    <t>ไม่มี</t>
  </si>
  <si>
    <t>เป็นไปตามเป้าหมาย</t>
  </si>
  <si>
    <t>หน่วยงาน
ภาครัฐ</t>
  </si>
  <si>
    <t>-</t>
  </si>
  <si>
    <t>โครงการปฏิรูประบบการสอบสวนและการบังคับใช้กฎหมาย</t>
  </si>
  <si>
    <t>จำนวนงบประมาณ/แหล่งที่จัดสรร/สนับสนุน</t>
  </si>
  <si>
    <t>ภาคเอกชน</t>
  </si>
  <si>
    <t xml:space="preserve">รายงานผลการใช้จ่ายงบประมาณ </t>
  </si>
  <si>
    <t>ประจำปีงบประมาณ พ.ศ.2569 ( รอบ ๖ เดือนแรก หรือ 2 ไตรมาส )</t>
  </si>
  <si>
    <t>ไตรมาส 1</t>
  </si>
  <si>
    <t>(ต.ค.68 - ธ.ค.68</t>
  </si>
  <si>
    <t>ม.ค.69 - มี.ค.69</t>
  </si>
  <si>
    <t>ไตรมาส 2</t>
  </si>
  <si>
    <t>.</t>
  </si>
  <si>
    <t xml:space="preserve"> สถานีตำรวจนครบาลคันนายาว</t>
  </si>
  <si>
    <t xml:space="preserve"> - ค่าตอบแทนการปฏิบัติงานนอกเวลาราชการ (ค่า OT)</t>
  </si>
  <si>
    <t>1.ค่าน้ำมันเชื้อเพลิง</t>
  </si>
  <si>
    <t>2.ค่าวัสดุสำนักงาน</t>
  </si>
  <si>
    <t xml:space="preserve"> - ค่าตอบแทนคดีอาญา</t>
  </si>
  <si>
    <t>(งบตั้งไว้ที่ บก.น.2)</t>
  </si>
  <si>
    <t xml:space="preserve"> - ค่าน้ำมันรถเช่า</t>
  </si>
  <si>
    <t>1.รถยนต์ตู้โดยสาร</t>
  </si>
  <si>
    <t>2.รถยนต์บรรทุกอเนกประสงค์</t>
  </si>
  <si>
    <t xml:space="preserve"> - ค่าตอบแทน ใช้สอยและวัสดุ </t>
  </si>
  <si>
    <t>เครื่องตรวจวัดแอลกฮอล์</t>
  </si>
  <si>
    <t xml:space="preserve"> - ค่าวัสดุเครื่องแต่งกาย</t>
  </si>
  <si>
    <t>โครงการถวายความปลอดภัย พระมหากษัตริย์ และพระบรมวงศานุวงศ์</t>
  </si>
  <si>
    <t>โครงการปราบปรามยาเสพติด กิจกรรมการป้องกัน ปราบปราม สืบสวนผู้ผลิต และค้ายาเสพติด</t>
  </si>
  <si>
    <t>การปิดล้อมตรวจค้นเป้าหมายยาเสพติดเพื่อป้องกันการแพร่ระบาดยาเสพติด</t>
  </si>
  <si>
    <t>การสกัดกั้นยาเสพติด Heart Land</t>
  </si>
  <si>
    <t>การสลายโครงสร้างเครือข่ายผู้มีอิทธิพล</t>
  </si>
  <si>
    <t>กิจกรรมการมีส่วนร่วมของประชาชนในการป้องกันอาชญากรรม</t>
  </si>
  <si>
    <t xml:space="preserve"> - ค่าเบี้ยประชุม</t>
  </si>
  <si>
    <t xml:space="preserve"> - ค่าอาหารทำการนอกเวลา</t>
  </si>
  <si>
    <t xml:space="preserve"> - ค่าตอบแทนอาสาสมัคร (ตำรวจบ้าน)</t>
  </si>
  <si>
    <t xml:space="preserve"> - ค่าน้ำมันเชื้อเพลิง</t>
  </si>
  <si>
    <t>โครงการรณงค์ป้องกันและแก้ไขปัญหาอุบัติเหตุทางถนนช่วงเทศกาลสำคัญ</t>
  </si>
  <si>
    <t xml:space="preserve"> (เทศกาลปีใหม่)</t>
  </si>
  <si>
    <t>กิจกรรมการรักษาความปลอดภัย และให้บริการแก่นักท่องเที่ยว</t>
  </si>
  <si>
    <t xml:space="preserve"> - ค่าตอบแทนนอกเวลา</t>
  </si>
  <si>
    <t>โครงการดำเนินงานตำบลยั่งยืน เพื่อแก้ไขปัญหายาเสพติดอย่างครบวงจร</t>
  </si>
  <si>
    <t>ตามยุทธศาสตร์ชาติ</t>
  </si>
  <si>
    <t xml:space="preserve"> - ค่าใช้จ่ายในการลงพื้นที่ชุมชน/หมู่บ้าน</t>
  </si>
  <si>
    <t>โครงการสร้างเครือข่ายการมีส่วนรวมของประชาชน ในการแก้ไขปัญหาความเดือดร้อน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</si>
</sst>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36"/>
      <color theme="0" tint="-4.9989318521683403E-2"/>
      <name val="TH SarabunIT๙"/>
      <family val="2"/>
    </font>
    <font>
      <b/>
      <sz val="36"/>
      <color theme="0"/>
      <name val="TH SarabunIT๙"/>
      <family val="2"/>
    </font>
    <font>
      <b/>
      <sz val="16"/>
      <color rgb="FFFF0000"/>
      <name val="TH SarabunIT๙"/>
      <family val="2"/>
      <charset val="222"/>
    </font>
    <font>
      <b/>
      <sz val="16"/>
      <name val="TH SarabunIT๙"/>
      <family val="2"/>
      <charset val="222"/>
    </font>
    <font>
      <b/>
      <sz val="16"/>
      <name val="TH SarabunPSK"/>
      <family val="2"/>
      <charset val="222"/>
    </font>
    <font>
      <b/>
      <sz val="16"/>
      <color theme="0"/>
      <name val="TH SarabunIT๙"/>
      <family val="2"/>
    </font>
    <font>
      <b/>
      <sz val="14"/>
      <color theme="0"/>
      <name val="TH SarabunIT๙"/>
      <family val="2"/>
    </font>
    <font>
      <b/>
      <sz val="12"/>
      <color theme="0"/>
      <name val="TH SarabunIT๙"/>
      <family val="2"/>
    </font>
    <font>
      <sz val="16"/>
      <name val="TH SarabunIT๙"/>
      <family val="2"/>
      <charset val="222"/>
    </font>
    <font>
      <b/>
      <sz val="24"/>
      <color theme="0"/>
      <name val="TH SarabunIT๙"/>
      <family val="2"/>
      <charset val="222"/>
    </font>
    <font>
      <b/>
      <sz val="20"/>
      <color theme="0"/>
      <name val="TH SarabunIT๙"/>
      <family val="2"/>
      <charset val="222"/>
    </font>
    <font>
      <sz val="20"/>
      <color theme="0"/>
      <name val="TH SarabunIT๙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9E0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hair">
        <color rgb="FF0070C0"/>
      </left>
      <right style="hair">
        <color rgb="FF0070C0"/>
      </right>
      <top/>
      <bottom style="hair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4" fontId="2" fillId="0" borderId="0" xfId="0" applyNumberFormat="1" applyFont="1" applyAlignment="1">
      <alignment horizontal="right" shrinkToFit="1"/>
    </xf>
    <xf numFmtId="4" fontId="2" fillId="0" borderId="0" xfId="0" applyNumberFormat="1" applyFont="1" applyAlignment="1">
      <alignment horizontal="right"/>
    </xf>
    <xf numFmtId="0" fontId="12" fillId="0" borderId="1" xfId="0" applyFont="1" applyBorder="1" applyAlignment="1">
      <alignment shrinkToFit="1"/>
    </xf>
    <xf numFmtId="0" fontId="12" fillId="0" borderId="0" xfId="0" applyFont="1"/>
    <xf numFmtId="4" fontId="12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right" shrinkToFit="1"/>
    </xf>
    <xf numFmtId="0" fontId="12" fillId="0" borderId="0" xfId="0" applyFont="1" applyAlignment="1">
      <alignment shrinkToFit="1"/>
    </xf>
    <xf numFmtId="4" fontId="9" fillId="2" borderId="9" xfId="0" applyNumberFormat="1" applyFont="1" applyFill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/>
    <xf numFmtId="43" fontId="7" fillId="3" borderId="9" xfId="1" applyFont="1" applyFill="1" applyBorder="1" applyAlignment="1">
      <alignment vertical="center"/>
    </xf>
    <xf numFmtId="4" fontId="7" fillId="3" borderId="9" xfId="1" applyNumberFormat="1" applyFont="1" applyFill="1" applyBorder="1" applyAlignment="1">
      <alignment horizontal="right"/>
    </xf>
    <xf numFmtId="43" fontId="8" fillId="3" borderId="9" xfId="1" applyFont="1" applyFill="1" applyBorder="1" applyAlignment="1">
      <alignment horizontal="center"/>
    </xf>
    <xf numFmtId="4" fontId="7" fillId="3" borderId="9" xfId="0" applyNumberFormat="1" applyFont="1" applyFill="1" applyBorder="1" applyAlignment="1">
      <alignment horizontal="right" shrinkToFit="1"/>
    </xf>
    <xf numFmtId="0" fontId="7" fillId="3" borderId="9" xfId="0" applyFont="1" applyFill="1" applyBorder="1" applyAlignment="1">
      <alignment shrinkToFit="1"/>
    </xf>
    <xf numFmtId="0" fontId="7" fillId="0" borderId="9" xfId="0" applyFont="1" applyBorder="1" applyAlignment="1">
      <alignment horizontal="left"/>
    </xf>
    <xf numFmtId="43" fontId="7" fillId="3" borderId="9" xfId="1" applyFont="1" applyFill="1" applyBorder="1" applyAlignment="1">
      <alignment horizontal="center"/>
    </xf>
    <xf numFmtId="0" fontId="7" fillId="0" borderId="9" xfId="0" applyFont="1" applyBorder="1" applyAlignment="1">
      <alignment horizontal="center" vertical="top"/>
    </xf>
    <xf numFmtId="0" fontId="7" fillId="3" borderId="9" xfId="0" applyFont="1" applyFill="1" applyBorder="1" applyAlignment="1">
      <alignment horizontal="center" vertical="center" shrinkToFit="1"/>
    </xf>
    <xf numFmtId="43" fontId="7" fillId="0" borderId="9" xfId="1" applyFont="1" applyFill="1" applyBorder="1"/>
    <xf numFmtId="43" fontId="8" fillId="3" borderId="9" xfId="1" applyFont="1" applyFill="1" applyBorder="1" applyAlignment="1">
      <alignment horizontal="center" vertical="center"/>
    </xf>
    <xf numFmtId="4" fontId="7" fillId="3" borderId="9" xfId="0" applyNumberFormat="1" applyFont="1" applyFill="1" applyBorder="1" applyAlignment="1">
      <alignment horizontal="right" vertical="center" shrinkToFit="1"/>
    </xf>
    <xf numFmtId="43" fontId="12" fillId="3" borderId="9" xfId="1" applyFont="1" applyFill="1" applyBorder="1" applyAlignment="1">
      <alignment vertical="top"/>
    </xf>
    <xf numFmtId="4" fontId="7" fillId="3" borderId="9" xfId="1" applyNumberFormat="1" applyFont="1" applyFill="1" applyBorder="1" applyAlignment="1">
      <alignment horizontal="right" vertical="center"/>
    </xf>
    <xf numFmtId="43" fontId="8" fillId="3" borderId="9" xfId="1" applyFont="1" applyFill="1" applyBorder="1" applyAlignment="1">
      <alignment vertical="center"/>
    </xf>
    <xf numFmtId="0" fontId="7" fillId="3" borderId="9" xfId="0" applyFont="1" applyFill="1" applyBorder="1" applyAlignment="1">
      <alignment vertical="center" shrinkToFit="1"/>
    </xf>
    <xf numFmtId="43" fontId="7" fillId="0" borderId="9" xfId="1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shrinkToFit="1"/>
    </xf>
    <xf numFmtId="0" fontId="7" fillId="0" borderId="9" xfId="0" applyFont="1" applyBorder="1" applyAlignment="1">
      <alignment vertical="top"/>
    </xf>
    <xf numFmtId="43" fontId="7" fillId="0" borderId="9" xfId="1" applyFont="1" applyFill="1" applyBorder="1" applyAlignment="1">
      <alignment vertical="center"/>
    </xf>
    <xf numFmtId="0" fontId="7" fillId="0" borderId="9" xfId="0" applyFont="1" applyBorder="1" applyAlignment="1">
      <alignment horizontal="center"/>
    </xf>
    <xf numFmtId="0" fontId="7" fillId="3" borderId="9" xfId="0" applyFont="1" applyFill="1" applyBorder="1" applyAlignment="1">
      <alignment horizontal="center" vertical="top"/>
    </xf>
    <xf numFmtId="0" fontId="7" fillId="0" borderId="9" xfId="0" applyFont="1" applyBorder="1" applyAlignment="1">
      <alignment shrinkToFit="1"/>
    </xf>
    <xf numFmtId="0" fontId="7" fillId="0" borderId="9" xfId="0" applyFont="1" applyBorder="1" applyAlignment="1">
      <alignment wrapText="1"/>
    </xf>
    <xf numFmtId="0" fontId="13" fillId="2" borderId="3" xfId="0" applyFont="1" applyFill="1" applyBorder="1" applyAlignment="1">
      <alignment horizontal="center" vertical="center"/>
    </xf>
    <xf numFmtId="4" fontId="14" fillId="2" borderId="2" xfId="1" applyNumberFormat="1" applyFont="1" applyFill="1" applyBorder="1" applyAlignment="1">
      <alignment horizontal="right"/>
    </xf>
    <xf numFmtId="4" fontId="14" fillId="2" borderId="3" xfId="0" applyNumberFormat="1" applyFont="1" applyFill="1" applyBorder="1" applyAlignment="1">
      <alignment horizontal="right" shrinkToFit="1"/>
    </xf>
    <xf numFmtId="43" fontId="6" fillId="0" borderId="9" xfId="1" applyFont="1" applyFill="1" applyBorder="1" applyAlignment="1">
      <alignment horizontal="right"/>
    </xf>
    <xf numFmtId="0" fontId="7" fillId="0" borderId="9" xfId="0" applyFont="1" applyBorder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  <xf numFmtId="4" fontId="9" fillId="2" borderId="9" xfId="0" applyNumberFormat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 shrinkToFit="1"/>
    </xf>
    <xf numFmtId="0" fontId="9" fillId="2" borderId="9" xfId="0" applyFont="1" applyFill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4" fontId="10" fillId="2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E0000"/>
      <color rgb="FF660033"/>
      <color rgb="FFF2F2F2"/>
      <color rgb="FFE5E7F5"/>
      <color rgb="FFEBE8F2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311542</xdr:colOff>
      <xdr:row>62</xdr:row>
      <xdr:rowOff>169622</xdr:rowOff>
    </xdr:from>
    <xdr:ext cx="4234545" cy="1681240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A645D55F-6A9E-4C6C-AB7C-64193E98A352}"/>
            </a:ext>
          </a:extLst>
        </xdr:cNvPr>
        <xdr:cNvSpPr txBox="1"/>
      </xdr:nvSpPr>
      <xdr:spPr>
        <a:xfrm>
          <a:off x="915566" y="16025262"/>
          <a:ext cx="4234545" cy="16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</a:t>
          </a:r>
          <a:r>
            <a:rPr lang="en-US" sz="2400">
              <a:latin typeface="TH SarabunIT๙" panose="020B0500040200020003" pitchFamily="34" charset="-34"/>
              <a:cs typeface="TH SarabunIT๙" panose="020B0500040200020003" pitchFamily="34" charset="-34"/>
            </a:rPr>
            <a:t>     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พ.ต.ท.                            ผู้รายงาน</a:t>
          </a:r>
        </a:p>
        <a:p>
          <a:pPr algn="ctr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( จิตกาญจน์  แต้มทอง )</a:t>
          </a:r>
        </a:p>
        <a:p>
          <a:pPr algn="ctr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สว.อก.สน.คันนายาว</a:t>
          </a:r>
          <a:endParaRPr lang="en-US" sz="20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0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5</a:t>
          </a:r>
          <a:r>
            <a:rPr lang="en-US" sz="20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20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เม.ย.2569</a:t>
          </a:r>
          <a:endParaRPr lang="en-US" sz="20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4</xdr:col>
      <xdr:colOff>339005</xdr:colOff>
      <xdr:row>61</xdr:row>
      <xdr:rowOff>8673</xdr:rowOff>
    </xdr:from>
    <xdr:ext cx="5394476" cy="2176386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222DAE46-F05B-46E1-95B3-824A4F15F07F}"/>
            </a:ext>
          </a:extLst>
        </xdr:cNvPr>
        <xdr:cNvSpPr txBox="1"/>
      </xdr:nvSpPr>
      <xdr:spPr>
        <a:xfrm>
          <a:off x="7947389" y="15620380"/>
          <a:ext cx="5394476" cy="21763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en-US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- ทราบ</a:t>
          </a: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</a:t>
          </a:r>
          <a:r>
            <a:rPr lang="en-US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พ.ต.อ.                          ผู้ตรวจรายงาน</a:t>
          </a:r>
        </a:p>
        <a:p>
          <a:pPr algn="ctr"/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        ( นิรุชพล</a:t>
          </a:r>
          <a:r>
            <a:rPr lang="th-TH" sz="20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โยธามาตย์</a:t>
          </a:r>
          <a:r>
            <a:rPr lang="th-TH" sz="2000">
              <a:latin typeface="TH SarabunIT๙" panose="020B0500040200020003" pitchFamily="34" charset="-34"/>
              <a:cs typeface="TH SarabunIT๙" panose="020B0500040200020003" pitchFamily="34" charset="-34"/>
            </a:rPr>
            <a:t> )</a:t>
          </a:r>
        </a:p>
        <a:p>
          <a:pPr algn="ctr"/>
          <a:r>
            <a:rPr lang="th-TH" sz="20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ผกก.สน.คันนายาว</a:t>
          </a:r>
          <a:endParaRPr lang="th-TH" sz="2000" baseline="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0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5 เม.ย.2569</a:t>
          </a:r>
          <a:endParaRPr lang="en-US" sz="20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0</xdr:col>
      <xdr:colOff>173181</xdr:colOff>
      <xdr:row>0</xdr:row>
      <xdr:rowOff>28864</xdr:rowOff>
    </xdr:from>
    <xdr:to>
      <xdr:col>1</xdr:col>
      <xdr:colOff>3557124</xdr:colOff>
      <xdr:row>3</xdr:row>
      <xdr:rowOff>121988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40DC304-2CA9-455C-A61B-5CCCDC07D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1" y="28864"/>
          <a:ext cx="3990079" cy="1334260"/>
        </a:xfrm>
        <a:prstGeom prst="rect">
          <a:avLst/>
        </a:prstGeom>
      </xdr:spPr>
    </xdr:pic>
    <xdr:clientData/>
  </xdr:twoCellAnchor>
  <xdr:twoCellAnchor editAs="oneCell">
    <xdr:from>
      <xdr:col>8</xdr:col>
      <xdr:colOff>511098</xdr:colOff>
      <xdr:row>59</xdr:row>
      <xdr:rowOff>92927</xdr:rowOff>
    </xdr:from>
    <xdr:to>
      <xdr:col>8</xdr:col>
      <xdr:colOff>1132729</xdr:colOff>
      <xdr:row>64</xdr:row>
      <xdr:rowOff>38419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57584CE-D9E6-4502-9DA6-85BE82A17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9116" y="15216768"/>
          <a:ext cx="621631" cy="1165157"/>
        </a:xfrm>
        <a:prstGeom prst="rect">
          <a:avLst/>
        </a:prstGeom>
      </xdr:spPr>
    </xdr:pic>
    <xdr:clientData/>
  </xdr:twoCellAnchor>
  <xdr:twoCellAnchor editAs="oneCell">
    <xdr:from>
      <xdr:col>1</xdr:col>
      <xdr:colOff>2288324</xdr:colOff>
      <xdr:row>62</xdr:row>
      <xdr:rowOff>174238</xdr:rowOff>
    </xdr:from>
    <xdr:to>
      <xdr:col>1</xdr:col>
      <xdr:colOff>3060351</xdr:colOff>
      <xdr:row>64</xdr:row>
      <xdr:rowOff>43177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AD2BBAC-AB70-4B98-8616-809ECEF55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2348" y="16029878"/>
          <a:ext cx="772027" cy="356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M68"/>
  <sheetViews>
    <sheetView tabSelected="1" view="pageBreakPreview" topLeftCell="A38" zoomScale="82" zoomScaleNormal="66" zoomScaleSheetLayoutView="82" zoomScalePageLayoutView="40" workbookViewId="0">
      <selection activeCell="C65" sqref="C65"/>
    </sheetView>
  </sheetViews>
  <sheetFormatPr defaultColWidth="9" defaultRowHeight="20.25" x14ac:dyDescent="0.3"/>
  <cols>
    <col min="1" max="1" width="7.875" style="1" customWidth="1"/>
    <col min="2" max="2" width="55.875" style="1" customWidth="1"/>
    <col min="3" max="3" width="17.375" style="1" customWidth="1"/>
    <col min="4" max="4" width="18.625" style="4" customWidth="1"/>
    <col min="5" max="8" width="7.75" style="1" customWidth="1"/>
    <col min="9" max="9" width="15.5" style="3" customWidth="1"/>
    <col min="10" max="10" width="15.625" style="3" customWidth="1"/>
    <col min="11" max="11" width="13.75" style="3" customWidth="1"/>
    <col min="12" max="12" width="11.125" style="3" customWidth="1"/>
    <col min="13" max="13" width="14.75" style="2" customWidth="1"/>
    <col min="14" max="16384" width="9" style="1"/>
  </cols>
  <sheetData>
    <row r="1" spans="1:13" ht="10.15" customHeight="1" x14ac:dyDescent="0.65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42.6" customHeight="1" x14ac:dyDescent="0.65">
      <c r="A2" s="48" t="s">
        <v>41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45.75" x14ac:dyDescent="0.65">
      <c r="A3" s="48" t="s">
        <v>48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</row>
    <row r="4" spans="1:13" ht="45.75" x14ac:dyDescent="0.65">
      <c r="A4" s="48" t="s">
        <v>42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50"/>
    </row>
    <row r="5" spans="1:13" ht="7.9" customHeight="1" x14ac:dyDescent="0.65">
      <c r="A5" s="52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4"/>
    </row>
    <row r="6" spans="1:13" x14ac:dyDescent="0.3">
      <c r="A6" s="56" t="s">
        <v>0</v>
      </c>
      <c r="B6" s="55" t="s">
        <v>19</v>
      </c>
      <c r="C6" s="55" t="s">
        <v>29</v>
      </c>
      <c r="D6" s="51" t="s">
        <v>39</v>
      </c>
      <c r="E6" s="51"/>
      <c r="F6" s="51"/>
      <c r="G6" s="51"/>
      <c r="H6" s="51"/>
      <c r="I6" s="43" t="s">
        <v>30</v>
      </c>
      <c r="J6" s="43"/>
      <c r="K6" s="43" t="s">
        <v>33</v>
      </c>
      <c r="L6" s="43" t="s">
        <v>31</v>
      </c>
      <c r="M6" s="57" t="s">
        <v>32</v>
      </c>
    </row>
    <row r="7" spans="1:13" x14ac:dyDescent="0.3">
      <c r="A7" s="56"/>
      <c r="B7" s="56"/>
      <c r="C7" s="56"/>
      <c r="D7" s="64" t="s">
        <v>1</v>
      </c>
      <c r="E7" s="62" t="s">
        <v>36</v>
      </c>
      <c r="F7" s="62" t="s">
        <v>40</v>
      </c>
      <c r="G7" s="63" t="s">
        <v>2</v>
      </c>
      <c r="H7" s="63" t="s">
        <v>3</v>
      </c>
      <c r="I7" s="10" t="s">
        <v>43</v>
      </c>
      <c r="J7" s="10" t="s">
        <v>46</v>
      </c>
      <c r="K7" s="43"/>
      <c r="L7" s="43"/>
      <c r="M7" s="58"/>
    </row>
    <row r="8" spans="1:13" x14ac:dyDescent="0.3">
      <c r="A8" s="56"/>
      <c r="B8" s="56"/>
      <c r="C8" s="56"/>
      <c r="D8" s="64"/>
      <c r="E8" s="63"/>
      <c r="F8" s="63"/>
      <c r="G8" s="63"/>
      <c r="H8" s="63"/>
      <c r="I8" s="10" t="s">
        <v>44</v>
      </c>
      <c r="J8" s="10" t="s">
        <v>45</v>
      </c>
      <c r="K8" s="43"/>
      <c r="L8" s="43"/>
      <c r="M8" s="58"/>
    </row>
    <row r="9" spans="1:13" ht="20.100000000000001" customHeight="1" x14ac:dyDescent="0.35">
      <c r="A9" s="65">
        <v>1</v>
      </c>
      <c r="B9" s="12" t="s">
        <v>5</v>
      </c>
      <c r="C9" s="13"/>
      <c r="D9" s="14"/>
      <c r="E9" s="15"/>
      <c r="F9" s="15"/>
      <c r="G9" s="15"/>
      <c r="H9" s="15"/>
      <c r="I9" s="16"/>
      <c r="J9" s="16"/>
      <c r="K9" s="16"/>
      <c r="L9" s="16"/>
      <c r="M9" s="17"/>
    </row>
    <row r="10" spans="1:13" ht="20.100000000000001" customHeight="1" x14ac:dyDescent="0.35">
      <c r="A10" s="65"/>
      <c r="B10" s="18" t="s">
        <v>6</v>
      </c>
      <c r="C10" s="19"/>
      <c r="D10" s="14"/>
      <c r="E10" s="15"/>
      <c r="F10" s="15"/>
      <c r="G10" s="15"/>
      <c r="H10" s="15"/>
      <c r="I10" s="16"/>
      <c r="J10" s="16"/>
      <c r="K10" s="16"/>
      <c r="L10" s="16"/>
      <c r="M10" s="17"/>
    </row>
    <row r="11" spans="1:13" ht="20.100000000000001" customHeight="1" x14ac:dyDescent="0.3">
      <c r="A11" s="41">
        <v>1.1000000000000001</v>
      </c>
      <c r="B11" s="12" t="s">
        <v>49</v>
      </c>
      <c r="C11" s="21" t="s">
        <v>35</v>
      </c>
      <c r="D11" s="22">
        <f>780000+656950</f>
        <v>1436950</v>
      </c>
      <c r="E11" s="23" t="s">
        <v>4</v>
      </c>
      <c r="F11" s="23" t="s">
        <v>4</v>
      </c>
      <c r="G11" s="23" t="s">
        <v>4</v>
      </c>
      <c r="H11" s="23" t="s">
        <v>4</v>
      </c>
      <c r="I11" s="24">
        <v>686120</v>
      </c>
      <c r="J11" s="24">
        <v>744290</v>
      </c>
      <c r="K11" s="24">
        <f>SUM(D11-(I11+J11))</f>
        <v>6540</v>
      </c>
      <c r="L11" s="24">
        <f>SUM(((I11+J11)*100)/D11)</f>
        <v>99.544869341313202</v>
      </c>
      <c r="M11" s="21" t="s">
        <v>34</v>
      </c>
    </row>
    <row r="12" spans="1:13" ht="20.100000000000001" customHeight="1" x14ac:dyDescent="0.3">
      <c r="A12" s="41"/>
      <c r="B12" s="12" t="s">
        <v>11</v>
      </c>
      <c r="C12" s="25"/>
      <c r="D12" s="26"/>
      <c r="E12" s="27"/>
      <c r="F12" s="27"/>
      <c r="G12" s="27"/>
      <c r="H12" s="27"/>
      <c r="I12" s="24"/>
      <c r="J12" s="24"/>
      <c r="K12" s="24"/>
      <c r="L12" s="24"/>
      <c r="M12" s="28"/>
    </row>
    <row r="13" spans="1:13" ht="20.100000000000001" customHeight="1" x14ac:dyDescent="0.35">
      <c r="A13" s="41"/>
      <c r="B13" s="12" t="s">
        <v>12</v>
      </c>
      <c r="C13" s="21" t="s">
        <v>35</v>
      </c>
      <c r="D13" s="29">
        <f>135600+67800</f>
        <v>203400</v>
      </c>
      <c r="E13" s="15"/>
      <c r="F13" s="15"/>
      <c r="G13" s="15"/>
      <c r="H13" s="15"/>
      <c r="I13" s="16">
        <v>99720</v>
      </c>
      <c r="J13" s="16">
        <v>103680</v>
      </c>
      <c r="K13" s="16">
        <f>SUM(D13-(I13+J13))</f>
        <v>0</v>
      </c>
      <c r="L13" s="16">
        <f t="shared" ref="L13" si="0">SUM(((I13+J13)*100)/D13)</f>
        <v>100</v>
      </c>
      <c r="M13" s="21" t="s">
        <v>34</v>
      </c>
    </row>
    <row r="14" spans="1:13" ht="20.100000000000001" customHeight="1" x14ac:dyDescent="0.35">
      <c r="A14" s="41"/>
      <c r="B14" s="12" t="s">
        <v>17</v>
      </c>
      <c r="C14" s="30" t="s">
        <v>35</v>
      </c>
      <c r="D14" s="29">
        <f>27000+13500</f>
        <v>40500</v>
      </c>
      <c r="E14" s="15" t="s">
        <v>4</v>
      </c>
      <c r="F14" s="15" t="s">
        <v>4</v>
      </c>
      <c r="G14" s="15" t="s">
        <v>4</v>
      </c>
      <c r="H14" s="15" t="s">
        <v>4</v>
      </c>
      <c r="I14" s="16">
        <v>20100</v>
      </c>
      <c r="J14" s="16">
        <v>20400</v>
      </c>
      <c r="K14" s="16">
        <f>SUM(D14-(I14+J14))</f>
        <v>0</v>
      </c>
      <c r="L14" s="16">
        <f t="shared" ref="L14:L19" si="1">SUM(((I14+J14)*100)/D14)</f>
        <v>100</v>
      </c>
      <c r="M14" s="21" t="s">
        <v>34</v>
      </c>
    </row>
    <row r="15" spans="1:13" ht="20.100000000000001" customHeight="1" x14ac:dyDescent="0.35">
      <c r="A15" s="41"/>
      <c r="B15" s="12" t="s">
        <v>18</v>
      </c>
      <c r="C15" s="30" t="s">
        <v>35</v>
      </c>
      <c r="D15" s="29">
        <f>59800+29900</f>
        <v>89700</v>
      </c>
      <c r="E15" s="15" t="s">
        <v>4</v>
      </c>
      <c r="F15" s="15" t="s">
        <v>4</v>
      </c>
      <c r="G15" s="15" t="s">
        <v>4</v>
      </c>
      <c r="H15" s="15" t="s">
        <v>4</v>
      </c>
      <c r="I15" s="16">
        <v>44250</v>
      </c>
      <c r="J15" s="16">
        <v>45450</v>
      </c>
      <c r="K15" s="16">
        <f t="shared" ref="K15:K20" si="2">SUM(D15-(I15+J15))</f>
        <v>0</v>
      </c>
      <c r="L15" s="16">
        <f t="shared" si="1"/>
        <v>100</v>
      </c>
      <c r="M15" s="21" t="s">
        <v>34</v>
      </c>
    </row>
    <row r="16" spans="1:13" ht="20.100000000000001" customHeight="1" x14ac:dyDescent="0.35">
      <c r="A16" s="41"/>
      <c r="B16" s="12" t="s">
        <v>13</v>
      </c>
      <c r="C16" s="30"/>
      <c r="D16" s="14"/>
      <c r="E16" s="15"/>
      <c r="F16" s="15"/>
      <c r="G16" s="15"/>
      <c r="H16" s="15"/>
      <c r="I16" s="16"/>
      <c r="J16" s="16"/>
      <c r="K16" s="16"/>
      <c r="L16" s="16"/>
      <c r="M16" s="21"/>
    </row>
    <row r="17" spans="1:13" ht="20.100000000000001" customHeight="1" x14ac:dyDescent="0.35">
      <c r="A17" s="41"/>
      <c r="B17" s="12" t="s">
        <v>50</v>
      </c>
      <c r="C17" s="30" t="s">
        <v>35</v>
      </c>
      <c r="D17" s="29">
        <f>1701500+850800</f>
        <v>2552300</v>
      </c>
      <c r="E17" s="15" t="s">
        <v>4</v>
      </c>
      <c r="F17" s="15" t="s">
        <v>4</v>
      </c>
      <c r="G17" s="15" t="s">
        <v>4</v>
      </c>
      <c r="H17" s="15" t="s">
        <v>4</v>
      </c>
      <c r="I17" s="16">
        <v>1274450</v>
      </c>
      <c r="J17" s="16">
        <v>1277850</v>
      </c>
      <c r="K17" s="16">
        <f t="shared" si="2"/>
        <v>0</v>
      </c>
      <c r="L17" s="16">
        <f t="shared" si="1"/>
        <v>100</v>
      </c>
      <c r="M17" s="21" t="s">
        <v>34</v>
      </c>
    </row>
    <row r="18" spans="1:13" ht="20.100000000000001" customHeight="1" x14ac:dyDescent="0.35">
      <c r="A18" s="41"/>
      <c r="B18" s="12" t="s">
        <v>51</v>
      </c>
      <c r="C18" s="30" t="s">
        <v>35</v>
      </c>
      <c r="D18" s="29">
        <f>10500+5200</f>
        <v>15700</v>
      </c>
      <c r="E18" s="15" t="s">
        <v>4</v>
      </c>
      <c r="F18" s="15" t="s">
        <v>4</v>
      </c>
      <c r="G18" s="15" t="s">
        <v>4</v>
      </c>
      <c r="H18" s="15" t="s">
        <v>4</v>
      </c>
      <c r="I18" s="16">
        <v>7500</v>
      </c>
      <c r="J18" s="16">
        <v>8200</v>
      </c>
      <c r="K18" s="16">
        <f t="shared" si="2"/>
        <v>0</v>
      </c>
      <c r="L18" s="16">
        <f t="shared" si="1"/>
        <v>100</v>
      </c>
      <c r="M18" s="21" t="s">
        <v>34</v>
      </c>
    </row>
    <row r="19" spans="1:13" ht="20.100000000000001" customHeight="1" x14ac:dyDescent="0.35">
      <c r="A19" s="41"/>
      <c r="B19" s="12" t="s">
        <v>16</v>
      </c>
      <c r="C19" s="30" t="s">
        <v>35</v>
      </c>
      <c r="D19" s="29">
        <f>7500+3800</f>
        <v>11300</v>
      </c>
      <c r="E19" s="15" t="s">
        <v>4</v>
      </c>
      <c r="F19" s="15" t="s">
        <v>4</v>
      </c>
      <c r="G19" s="15" t="s">
        <v>4</v>
      </c>
      <c r="H19" s="15" t="s">
        <v>4</v>
      </c>
      <c r="I19" s="16">
        <v>5600</v>
      </c>
      <c r="J19" s="16">
        <v>5700</v>
      </c>
      <c r="K19" s="16">
        <f t="shared" si="2"/>
        <v>0</v>
      </c>
      <c r="L19" s="16">
        <f t="shared" si="1"/>
        <v>100</v>
      </c>
      <c r="M19" s="21" t="s">
        <v>34</v>
      </c>
    </row>
    <row r="20" spans="1:13" ht="20.100000000000001" customHeight="1" x14ac:dyDescent="0.35">
      <c r="A20" s="41"/>
      <c r="B20" s="12" t="s">
        <v>14</v>
      </c>
      <c r="C20" s="30" t="s">
        <v>35</v>
      </c>
      <c r="D20" s="29">
        <f>59600+28800</f>
        <v>88400</v>
      </c>
      <c r="E20" s="15" t="s">
        <v>4</v>
      </c>
      <c r="F20" s="15" t="s">
        <v>4</v>
      </c>
      <c r="G20" s="15" t="s">
        <v>4</v>
      </c>
      <c r="H20" s="15" t="s">
        <v>4</v>
      </c>
      <c r="I20" s="16">
        <v>44200</v>
      </c>
      <c r="J20" s="16">
        <v>44200</v>
      </c>
      <c r="K20" s="16">
        <f t="shared" si="2"/>
        <v>0</v>
      </c>
      <c r="L20" s="16">
        <f t="shared" ref="L20" si="3">SUM(((I20+J20)*100)/D20)</f>
        <v>100</v>
      </c>
      <c r="M20" s="21" t="s">
        <v>34</v>
      </c>
    </row>
    <row r="21" spans="1:13" ht="20.100000000000001" customHeight="1" x14ac:dyDescent="0.35">
      <c r="A21" s="11">
        <v>1.2</v>
      </c>
      <c r="B21" s="12" t="s">
        <v>52</v>
      </c>
      <c r="C21" s="17"/>
      <c r="D21" s="14"/>
      <c r="E21" s="15"/>
      <c r="F21" s="15"/>
      <c r="G21" s="15"/>
      <c r="H21" s="15"/>
      <c r="I21" s="16"/>
      <c r="J21" s="16"/>
      <c r="K21" s="16"/>
      <c r="L21" s="16"/>
      <c r="M21" s="17"/>
    </row>
    <row r="22" spans="1:13" ht="20.100000000000001" customHeight="1" x14ac:dyDescent="0.35">
      <c r="A22" s="31"/>
      <c r="B22" s="12" t="s">
        <v>7</v>
      </c>
      <c r="C22" s="30" t="s">
        <v>35</v>
      </c>
      <c r="D22" s="29">
        <f>3212100</f>
        <v>3212100</v>
      </c>
      <c r="E22" s="15" t="s">
        <v>4</v>
      </c>
      <c r="F22" s="15" t="s">
        <v>4</v>
      </c>
      <c r="G22" s="15" t="s">
        <v>4</v>
      </c>
      <c r="H22" s="15" t="s">
        <v>4</v>
      </c>
      <c r="I22" s="16">
        <v>4700</v>
      </c>
      <c r="J22" s="16">
        <v>0</v>
      </c>
      <c r="K22" s="15" t="s">
        <v>4</v>
      </c>
      <c r="L22" s="15" t="s">
        <v>4</v>
      </c>
      <c r="M22" s="21" t="s">
        <v>34</v>
      </c>
    </row>
    <row r="23" spans="1:13" ht="20.100000000000001" customHeight="1" x14ac:dyDescent="0.35">
      <c r="A23" s="31"/>
      <c r="B23" s="12" t="s">
        <v>8</v>
      </c>
      <c r="C23" s="30" t="s">
        <v>35</v>
      </c>
      <c r="D23" s="40" t="s">
        <v>53</v>
      </c>
      <c r="E23" s="15" t="s">
        <v>4</v>
      </c>
      <c r="F23" s="15" t="s">
        <v>4</v>
      </c>
      <c r="G23" s="15" t="s">
        <v>4</v>
      </c>
      <c r="H23" s="15" t="s">
        <v>4</v>
      </c>
      <c r="I23" s="16">
        <v>382650</v>
      </c>
      <c r="J23" s="16">
        <v>382650</v>
      </c>
      <c r="K23" s="15" t="s">
        <v>4</v>
      </c>
      <c r="L23" s="15" t="s">
        <v>4</v>
      </c>
      <c r="M23" s="21" t="s">
        <v>34</v>
      </c>
    </row>
    <row r="24" spans="1:13" ht="20.100000000000001" customHeight="1" x14ac:dyDescent="0.35">
      <c r="A24" s="31"/>
      <c r="B24" s="12" t="s">
        <v>9</v>
      </c>
      <c r="C24" s="30" t="s">
        <v>35</v>
      </c>
      <c r="D24" s="14"/>
      <c r="E24" s="15" t="s">
        <v>4</v>
      </c>
      <c r="F24" s="15" t="s">
        <v>4</v>
      </c>
      <c r="G24" s="15" t="s">
        <v>4</v>
      </c>
      <c r="H24" s="15" t="s">
        <v>4</v>
      </c>
      <c r="I24" s="16">
        <v>3400</v>
      </c>
      <c r="J24" s="16">
        <v>0</v>
      </c>
      <c r="K24" s="15" t="s">
        <v>4</v>
      </c>
      <c r="L24" s="15" t="s">
        <v>4</v>
      </c>
      <c r="M24" s="21" t="s">
        <v>34</v>
      </c>
    </row>
    <row r="25" spans="1:13" ht="20.100000000000001" customHeight="1" x14ac:dyDescent="0.35">
      <c r="A25" s="31"/>
      <c r="B25" s="12" t="s">
        <v>10</v>
      </c>
      <c r="C25" s="30" t="s">
        <v>35</v>
      </c>
      <c r="D25" s="14"/>
      <c r="E25" s="15" t="s">
        <v>4</v>
      </c>
      <c r="F25" s="15" t="s">
        <v>4</v>
      </c>
      <c r="G25" s="15" t="s">
        <v>4</v>
      </c>
      <c r="H25" s="15" t="s">
        <v>4</v>
      </c>
      <c r="I25" s="16">
        <v>8150</v>
      </c>
      <c r="J25" s="16">
        <v>8150</v>
      </c>
      <c r="K25" s="15" t="s">
        <v>4</v>
      </c>
      <c r="L25" s="15" t="s">
        <v>4</v>
      </c>
      <c r="M25" s="21" t="s">
        <v>34</v>
      </c>
    </row>
    <row r="26" spans="1:13" ht="20.100000000000001" customHeight="1" x14ac:dyDescent="0.35">
      <c r="A26" s="31"/>
      <c r="B26" s="31" t="s">
        <v>15</v>
      </c>
      <c r="C26" s="30" t="s">
        <v>35</v>
      </c>
      <c r="D26" s="14"/>
      <c r="E26" s="15" t="s">
        <v>4</v>
      </c>
      <c r="F26" s="15" t="s">
        <v>4</v>
      </c>
      <c r="G26" s="15" t="s">
        <v>4</v>
      </c>
      <c r="H26" s="15" t="s">
        <v>4</v>
      </c>
      <c r="I26" s="16">
        <v>8150</v>
      </c>
      <c r="J26" s="16">
        <v>8150</v>
      </c>
      <c r="K26" s="15" t="s">
        <v>4</v>
      </c>
      <c r="L26" s="15" t="s">
        <v>4</v>
      </c>
      <c r="M26" s="21" t="s">
        <v>34</v>
      </c>
    </row>
    <row r="27" spans="1:13" ht="20.100000000000001" customHeight="1" x14ac:dyDescent="0.35">
      <c r="A27" s="20">
        <v>1.3</v>
      </c>
      <c r="B27" s="31" t="s">
        <v>23</v>
      </c>
      <c r="C27" s="30" t="s">
        <v>35</v>
      </c>
      <c r="D27" s="32">
        <f>325700+162800</f>
        <v>488500</v>
      </c>
      <c r="E27" s="15" t="s">
        <v>4</v>
      </c>
      <c r="F27" s="15" t="s">
        <v>4</v>
      </c>
      <c r="G27" s="15" t="s">
        <v>4</v>
      </c>
      <c r="H27" s="15" t="s">
        <v>4</v>
      </c>
      <c r="I27" s="16">
        <v>244250</v>
      </c>
      <c r="J27" s="16">
        <v>244250</v>
      </c>
      <c r="K27" s="16">
        <f>SUM(D27-(I27+J27))</f>
        <v>0</v>
      </c>
      <c r="L27" s="16">
        <f t="shared" ref="L27" si="4">SUM(((I27+J27)*100)/D27)</f>
        <v>100</v>
      </c>
      <c r="M27" s="21" t="s">
        <v>34</v>
      </c>
    </row>
    <row r="28" spans="1:13" ht="20.100000000000001" customHeight="1" x14ac:dyDescent="0.35">
      <c r="A28" s="31"/>
      <c r="B28" s="31" t="s">
        <v>24</v>
      </c>
      <c r="C28" s="30"/>
      <c r="D28" s="14"/>
      <c r="E28" s="15"/>
      <c r="F28" s="15"/>
      <c r="G28" s="15"/>
      <c r="H28" s="15"/>
      <c r="I28" s="16"/>
      <c r="J28" s="16"/>
      <c r="K28" s="16"/>
      <c r="L28" s="16"/>
      <c r="M28" s="21"/>
    </row>
    <row r="29" spans="1:13" ht="20.100000000000001" customHeight="1" x14ac:dyDescent="0.35">
      <c r="A29" s="31"/>
      <c r="B29" s="31" t="s">
        <v>25</v>
      </c>
      <c r="C29" s="30"/>
      <c r="D29" s="14"/>
      <c r="E29" s="15"/>
      <c r="F29" s="15"/>
      <c r="G29" s="15"/>
      <c r="H29" s="15"/>
      <c r="I29" s="16"/>
      <c r="J29" s="16"/>
      <c r="K29" s="16"/>
      <c r="L29" s="16"/>
      <c r="M29" s="30"/>
    </row>
    <row r="30" spans="1:13" ht="20.100000000000001" customHeight="1" x14ac:dyDescent="0.35">
      <c r="A30" s="31"/>
      <c r="B30" s="31" t="s">
        <v>26</v>
      </c>
      <c r="C30" s="30"/>
      <c r="D30" s="14"/>
      <c r="E30" s="15"/>
      <c r="F30" s="15"/>
      <c r="G30" s="15"/>
      <c r="H30" s="15"/>
      <c r="I30" s="16"/>
      <c r="J30" s="16"/>
      <c r="K30" s="16"/>
      <c r="L30" s="16"/>
      <c r="M30" s="21"/>
    </row>
    <row r="31" spans="1:13" ht="20.100000000000001" customHeight="1" x14ac:dyDescent="0.35">
      <c r="A31" s="31"/>
      <c r="B31" s="31" t="s">
        <v>27</v>
      </c>
      <c r="C31" s="30"/>
      <c r="D31" s="14"/>
      <c r="E31" s="15"/>
      <c r="F31" s="15"/>
      <c r="G31" s="15"/>
      <c r="H31" s="15"/>
      <c r="I31" s="16"/>
      <c r="J31" s="16"/>
      <c r="K31" s="16"/>
      <c r="L31" s="16"/>
      <c r="M31" s="30"/>
    </row>
    <row r="32" spans="1:13" ht="20.100000000000001" customHeight="1" x14ac:dyDescent="0.35">
      <c r="A32" s="31"/>
      <c r="B32" s="31" t="s">
        <v>28</v>
      </c>
      <c r="C32" s="30"/>
      <c r="D32" s="14"/>
      <c r="E32" s="15"/>
      <c r="F32" s="15"/>
      <c r="G32" s="15"/>
      <c r="H32" s="15"/>
      <c r="I32" s="16"/>
      <c r="J32" s="16"/>
      <c r="K32" s="16"/>
      <c r="L32" s="16"/>
      <c r="M32" s="21"/>
    </row>
    <row r="33" spans="1:13" ht="20.100000000000001" customHeight="1" x14ac:dyDescent="0.35">
      <c r="A33" s="33">
        <v>1.4</v>
      </c>
      <c r="B33" s="31" t="s">
        <v>54</v>
      </c>
      <c r="C33" s="30" t="s">
        <v>35</v>
      </c>
      <c r="D33" s="32">
        <f>60000</f>
        <v>60000</v>
      </c>
      <c r="E33" s="15" t="s">
        <v>4</v>
      </c>
      <c r="F33" s="15" t="s">
        <v>4</v>
      </c>
      <c r="G33" s="15" t="s">
        <v>4</v>
      </c>
      <c r="H33" s="15" t="s">
        <v>4</v>
      </c>
      <c r="I33" s="16">
        <v>30000</v>
      </c>
      <c r="J33" s="16">
        <v>30000</v>
      </c>
      <c r="K33" s="16">
        <f>SUM(D33-(I33+J33))</f>
        <v>0</v>
      </c>
      <c r="L33" s="16">
        <f>SUM(((I33+J33)*100)/D33)</f>
        <v>100</v>
      </c>
      <c r="M33" s="30" t="s">
        <v>34</v>
      </c>
    </row>
    <row r="34" spans="1:13" ht="20.100000000000001" customHeight="1" x14ac:dyDescent="0.35">
      <c r="A34" s="33"/>
      <c r="B34" s="31" t="s">
        <v>55</v>
      </c>
      <c r="C34" s="30"/>
      <c r="D34" s="14"/>
      <c r="E34" s="15"/>
      <c r="F34" s="15"/>
      <c r="G34" s="15"/>
      <c r="H34" s="15"/>
      <c r="I34" s="16"/>
      <c r="J34" s="16"/>
      <c r="K34" s="16"/>
      <c r="L34" s="16"/>
      <c r="M34" s="30"/>
    </row>
    <row r="35" spans="1:13" ht="20.100000000000001" customHeight="1" x14ac:dyDescent="0.35">
      <c r="A35" s="31"/>
      <c r="B35" s="31" t="s">
        <v>56</v>
      </c>
      <c r="C35" s="30"/>
      <c r="D35" s="26"/>
      <c r="E35" s="15"/>
      <c r="F35" s="15"/>
      <c r="G35" s="15"/>
      <c r="H35" s="15"/>
      <c r="I35" s="16"/>
      <c r="J35" s="16"/>
      <c r="K35" s="16"/>
      <c r="L35" s="16"/>
      <c r="M35" s="30"/>
    </row>
    <row r="36" spans="1:13" ht="20.100000000000001" customHeight="1" x14ac:dyDescent="0.35">
      <c r="A36" s="33">
        <v>1.5</v>
      </c>
      <c r="B36" s="31" t="s">
        <v>57</v>
      </c>
      <c r="C36" s="17"/>
      <c r="D36" s="26"/>
      <c r="E36" s="15"/>
      <c r="F36" s="15"/>
      <c r="G36" s="15"/>
      <c r="H36" s="15"/>
      <c r="I36" s="16"/>
      <c r="J36" s="16"/>
      <c r="K36" s="16"/>
      <c r="L36" s="16"/>
      <c r="M36" s="17"/>
    </row>
    <row r="37" spans="1:13" ht="20.100000000000001" customHeight="1" x14ac:dyDescent="0.35">
      <c r="A37" s="33"/>
      <c r="B37" s="31" t="s">
        <v>58</v>
      </c>
      <c r="C37" s="30" t="s">
        <v>35</v>
      </c>
      <c r="D37" s="26">
        <v>3350</v>
      </c>
      <c r="E37" s="15" t="s">
        <v>37</v>
      </c>
      <c r="F37" s="15" t="s">
        <v>37</v>
      </c>
      <c r="G37" s="15" t="s">
        <v>37</v>
      </c>
      <c r="H37" s="15" t="s">
        <v>37</v>
      </c>
      <c r="I37" s="16">
        <v>1550</v>
      </c>
      <c r="J37" s="16">
        <v>1800</v>
      </c>
      <c r="K37" s="16">
        <f t="shared" ref="K37:K42" si="5">SUM(D37-(I37+J37))</f>
        <v>0</v>
      </c>
      <c r="L37" s="16">
        <f t="shared" ref="L37:L42" si="6">SUM(((I37+J37)*100)/D37)</f>
        <v>100</v>
      </c>
      <c r="M37" s="30" t="s">
        <v>34</v>
      </c>
    </row>
    <row r="38" spans="1:13" ht="20.100000000000001" customHeight="1" x14ac:dyDescent="0.35">
      <c r="A38" s="33">
        <v>1.6</v>
      </c>
      <c r="B38" s="31" t="s">
        <v>59</v>
      </c>
      <c r="C38" s="30" t="s">
        <v>35</v>
      </c>
      <c r="D38" s="26">
        <v>242500</v>
      </c>
      <c r="E38" s="15" t="s">
        <v>37</v>
      </c>
      <c r="F38" s="15" t="s">
        <v>37</v>
      </c>
      <c r="G38" s="15" t="s">
        <v>37</v>
      </c>
      <c r="H38" s="15" t="s">
        <v>37</v>
      </c>
      <c r="I38" s="16">
        <v>242500</v>
      </c>
      <c r="J38" s="16">
        <v>0</v>
      </c>
      <c r="K38" s="16">
        <f t="shared" si="5"/>
        <v>0</v>
      </c>
      <c r="L38" s="16">
        <f t="shared" si="6"/>
        <v>100</v>
      </c>
      <c r="M38" s="30" t="s">
        <v>34</v>
      </c>
    </row>
    <row r="39" spans="1:13" ht="20.100000000000001" customHeight="1" x14ac:dyDescent="0.35">
      <c r="A39" s="34">
        <v>2</v>
      </c>
      <c r="B39" s="12" t="s">
        <v>38</v>
      </c>
      <c r="C39" s="30" t="s">
        <v>35</v>
      </c>
      <c r="D39" s="26">
        <v>314500</v>
      </c>
      <c r="E39" s="15" t="s">
        <v>37</v>
      </c>
      <c r="F39" s="15" t="s">
        <v>37</v>
      </c>
      <c r="G39" s="15" t="s">
        <v>37</v>
      </c>
      <c r="H39" s="15" t="s">
        <v>37</v>
      </c>
      <c r="I39" s="16">
        <v>155400</v>
      </c>
      <c r="J39" s="16">
        <v>159100</v>
      </c>
      <c r="K39" s="16">
        <f t="shared" si="5"/>
        <v>0</v>
      </c>
      <c r="L39" s="16">
        <f t="shared" si="6"/>
        <v>100</v>
      </c>
      <c r="M39" s="30" t="s">
        <v>34</v>
      </c>
    </row>
    <row r="40" spans="1:13" ht="20.100000000000001" customHeight="1" x14ac:dyDescent="0.35">
      <c r="A40" s="34">
        <v>3</v>
      </c>
      <c r="B40" s="12" t="s">
        <v>60</v>
      </c>
      <c r="C40" s="30" t="s">
        <v>35</v>
      </c>
      <c r="D40" s="26">
        <v>15800</v>
      </c>
      <c r="E40" s="15" t="s">
        <v>37</v>
      </c>
      <c r="F40" s="15" t="s">
        <v>37</v>
      </c>
      <c r="G40" s="15" t="s">
        <v>37</v>
      </c>
      <c r="H40" s="15" t="s">
        <v>37</v>
      </c>
      <c r="I40" s="16">
        <v>15800</v>
      </c>
      <c r="J40" s="16">
        <v>0</v>
      </c>
      <c r="K40" s="16">
        <f t="shared" si="5"/>
        <v>0</v>
      </c>
      <c r="L40" s="16">
        <f t="shared" si="6"/>
        <v>100</v>
      </c>
      <c r="M40" s="30" t="s">
        <v>34</v>
      </c>
    </row>
    <row r="41" spans="1:13" ht="20.100000000000001" customHeight="1" x14ac:dyDescent="0.35">
      <c r="A41" s="34">
        <v>4</v>
      </c>
      <c r="B41" s="12" t="s">
        <v>21</v>
      </c>
      <c r="C41" s="30" t="s">
        <v>35</v>
      </c>
      <c r="D41" s="26">
        <v>3420</v>
      </c>
      <c r="E41" s="15" t="s">
        <v>37</v>
      </c>
      <c r="F41" s="15" t="s">
        <v>37</v>
      </c>
      <c r="G41" s="15" t="s">
        <v>37</v>
      </c>
      <c r="H41" s="15" t="s">
        <v>37</v>
      </c>
      <c r="I41" s="16">
        <v>2280</v>
      </c>
      <c r="J41" s="16">
        <v>1140</v>
      </c>
      <c r="K41" s="16">
        <f t="shared" si="5"/>
        <v>0</v>
      </c>
      <c r="L41" s="16">
        <f t="shared" si="6"/>
        <v>100</v>
      </c>
      <c r="M41" s="30" t="s">
        <v>34</v>
      </c>
    </row>
    <row r="42" spans="1:13" ht="20.100000000000001" customHeight="1" x14ac:dyDescent="0.35">
      <c r="A42" s="34">
        <v>5</v>
      </c>
      <c r="B42" s="12" t="s">
        <v>22</v>
      </c>
      <c r="C42" s="30" t="s">
        <v>35</v>
      </c>
      <c r="D42" s="26">
        <v>27300</v>
      </c>
      <c r="E42" s="15" t="s">
        <v>37</v>
      </c>
      <c r="F42" s="15" t="s">
        <v>37</v>
      </c>
      <c r="G42" s="15" t="s">
        <v>37</v>
      </c>
      <c r="H42" s="15" t="s">
        <v>37</v>
      </c>
      <c r="I42" s="16">
        <v>0</v>
      </c>
      <c r="J42" s="16">
        <v>0</v>
      </c>
      <c r="K42" s="16">
        <f t="shared" si="5"/>
        <v>27300</v>
      </c>
      <c r="L42" s="16">
        <f t="shared" si="6"/>
        <v>0</v>
      </c>
      <c r="M42" s="30" t="s">
        <v>34</v>
      </c>
    </row>
    <row r="43" spans="1:13" ht="20.100000000000001" customHeight="1" x14ac:dyDescent="0.35">
      <c r="A43" s="34">
        <v>6</v>
      </c>
      <c r="B43" s="35" t="s">
        <v>61</v>
      </c>
      <c r="C43" s="30"/>
      <c r="D43" s="26"/>
      <c r="E43" s="15"/>
      <c r="F43" s="15"/>
      <c r="G43" s="15"/>
      <c r="H43" s="15"/>
      <c r="I43" s="16"/>
      <c r="J43" s="16"/>
      <c r="K43" s="16"/>
      <c r="L43" s="16"/>
      <c r="M43" s="30"/>
    </row>
    <row r="44" spans="1:13" ht="20.100000000000001" customHeight="1" x14ac:dyDescent="0.35">
      <c r="A44" s="20">
        <v>6.1</v>
      </c>
      <c r="B44" s="12" t="s">
        <v>62</v>
      </c>
      <c r="C44" s="30" t="s">
        <v>35</v>
      </c>
      <c r="D44" s="14">
        <v>10000</v>
      </c>
      <c r="E44" s="15" t="s">
        <v>4</v>
      </c>
      <c r="F44" s="15" t="s">
        <v>4</v>
      </c>
      <c r="G44" s="15" t="s">
        <v>4</v>
      </c>
      <c r="H44" s="15" t="s">
        <v>4</v>
      </c>
      <c r="I44" s="16">
        <v>5000</v>
      </c>
      <c r="J44" s="16">
        <v>5000</v>
      </c>
      <c r="K44" s="16">
        <f>SUM(D44-(I44+J44))</f>
        <v>0</v>
      </c>
      <c r="L44" s="16">
        <f>SUM(((I44+J44)*100)/D44)</f>
        <v>100</v>
      </c>
      <c r="M44" s="21" t="s">
        <v>34</v>
      </c>
    </row>
    <row r="45" spans="1:13" ht="20.100000000000001" customHeight="1" x14ac:dyDescent="0.35">
      <c r="A45" s="20">
        <v>6.2</v>
      </c>
      <c r="B45" s="12" t="s">
        <v>63</v>
      </c>
      <c r="C45" s="30" t="s">
        <v>35</v>
      </c>
      <c r="D45" s="14">
        <v>9700</v>
      </c>
      <c r="E45" s="15" t="s">
        <v>4</v>
      </c>
      <c r="F45" s="15" t="s">
        <v>4</v>
      </c>
      <c r="G45" s="15" t="s">
        <v>4</v>
      </c>
      <c r="H45" s="15" t="s">
        <v>4</v>
      </c>
      <c r="I45" s="16">
        <v>4500</v>
      </c>
      <c r="J45" s="16">
        <v>5200</v>
      </c>
      <c r="K45" s="16">
        <f>SUM(D45-(I45+J45))</f>
        <v>0</v>
      </c>
      <c r="L45" s="16">
        <f>SUM(((I45+J45)*100)/D45)</f>
        <v>100</v>
      </c>
      <c r="M45" s="21" t="s">
        <v>34</v>
      </c>
    </row>
    <row r="46" spans="1:13" ht="20.100000000000001" customHeight="1" x14ac:dyDescent="0.35">
      <c r="A46" s="20">
        <v>6.3</v>
      </c>
      <c r="B46" s="12" t="s">
        <v>64</v>
      </c>
      <c r="C46" s="30" t="s">
        <v>35</v>
      </c>
      <c r="D46" s="14">
        <v>5120</v>
      </c>
      <c r="E46" s="15" t="s">
        <v>4</v>
      </c>
      <c r="F46" s="15" t="s">
        <v>4</v>
      </c>
      <c r="G46" s="15" t="s">
        <v>4</v>
      </c>
      <c r="H46" s="15" t="s">
        <v>4</v>
      </c>
      <c r="I46" s="16">
        <v>5120</v>
      </c>
      <c r="J46" s="16">
        <v>0</v>
      </c>
      <c r="K46" s="16">
        <f>SUM(D46-(I46+J46))</f>
        <v>0</v>
      </c>
      <c r="L46" s="16">
        <f>SUM(((I46+J46)*100)/D46)</f>
        <v>100</v>
      </c>
      <c r="M46" s="30" t="s">
        <v>34</v>
      </c>
    </row>
    <row r="47" spans="1:13" ht="20.100000000000001" customHeight="1" x14ac:dyDescent="0.35">
      <c r="A47" s="41">
        <v>7</v>
      </c>
      <c r="B47" s="36" t="s">
        <v>65</v>
      </c>
      <c r="C47" s="30" t="s">
        <v>35</v>
      </c>
      <c r="D47" s="14">
        <v>63670</v>
      </c>
      <c r="E47" s="15" t="s">
        <v>4</v>
      </c>
      <c r="F47" s="15" t="s">
        <v>4</v>
      </c>
      <c r="G47" s="15" t="s">
        <v>4</v>
      </c>
      <c r="H47" s="15" t="s">
        <v>4</v>
      </c>
      <c r="I47" s="16">
        <v>24240</v>
      </c>
      <c r="J47" s="16">
        <v>28910</v>
      </c>
      <c r="K47" s="16">
        <f>SUM(D47-(I47+J47))</f>
        <v>10520</v>
      </c>
      <c r="L47" s="16">
        <f>SUM(((I47+J47)*100)/D47)</f>
        <v>83.47730485314905</v>
      </c>
      <c r="M47" s="30" t="s">
        <v>34</v>
      </c>
    </row>
    <row r="48" spans="1:13" ht="20.100000000000001" customHeight="1" x14ac:dyDescent="0.35">
      <c r="A48" s="41"/>
      <c r="B48" s="12" t="s">
        <v>66</v>
      </c>
      <c r="C48" s="30"/>
      <c r="D48" s="14"/>
      <c r="E48" s="15"/>
      <c r="F48" s="15"/>
      <c r="G48" s="15"/>
      <c r="H48" s="15"/>
      <c r="I48" s="16"/>
      <c r="J48" s="16"/>
      <c r="K48" s="16"/>
      <c r="L48" s="16"/>
      <c r="M48" s="30"/>
    </row>
    <row r="49" spans="1:13" ht="20.100000000000001" customHeight="1" x14ac:dyDescent="0.35">
      <c r="A49" s="41"/>
      <c r="B49" s="12" t="s">
        <v>67</v>
      </c>
      <c r="C49" s="17"/>
      <c r="D49" s="14"/>
      <c r="E49" s="15"/>
      <c r="F49" s="15"/>
      <c r="G49" s="15"/>
      <c r="H49" s="15"/>
      <c r="I49" s="16"/>
      <c r="J49" s="16"/>
      <c r="K49" s="16"/>
      <c r="L49" s="16"/>
      <c r="M49" s="17"/>
    </row>
    <row r="50" spans="1:13" ht="20.100000000000001" customHeight="1" x14ac:dyDescent="0.35">
      <c r="A50" s="41"/>
      <c r="B50" s="12" t="s">
        <v>68</v>
      </c>
      <c r="C50" s="30"/>
      <c r="D50" s="14"/>
      <c r="E50" s="15"/>
      <c r="F50" s="15"/>
      <c r="G50" s="15"/>
      <c r="H50" s="15"/>
      <c r="I50" s="16"/>
      <c r="J50" s="16"/>
      <c r="K50" s="16"/>
      <c r="L50" s="16"/>
      <c r="M50" s="30"/>
    </row>
    <row r="51" spans="1:13" ht="20.100000000000001" customHeight="1" x14ac:dyDescent="0.35">
      <c r="A51" s="41"/>
      <c r="B51" s="12" t="s">
        <v>69</v>
      </c>
      <c r="C51" s="17"/>
      <c r="D51" s="14"/>
      <c r="E51" s="15"/>
      <c r="F51" s="15"/>
      <c r="G51" s="15"/>
      <c r="H51" s="15"/>
      <c r="I51" s="16"/>
      <c r="J51" s="16"/>
      <c r="K51" s="16"/>
      <c r="L51" s="16"/>
      <c r="M51" s="17"/>
    </row>
    <row r="52" spans="1:13" ht="20.100000000000001" customHeight="1" x14ac:dyDescent="0.35">
      <c r="A52" s="41">
        <v>8</v>
      </c>
      <c r="B52" s="12" t="s">
        <v>70</v>
      </c>
      <c r="C52" s="30" t="s">
        <v>35</v>
      </c>
      <c r="D52" s="26">
        <v>38180</v>
      </c>
      <c r="E52" s="15" t="s">
        <v>37</v>
      </c>
      <c r="F52" s="15" t="s">
        <v>37</v>
      </c>
      <c r="G52" s="15" t="s">
        <v>37</v>
      </c>
      <c r="H52" s="15" t="s">
        <v>37</v>
      </c>
      <c r="I52" s="16">
        <v>19420</v>
      </c>
      <c r="J52" s="16">
        <v>10960</v>
      </c>
      <c r="K52" s="16">
        <f>SUM(D52-(I52+J52))</f>
        <v>7800</v>
      </c>
      <c r="L52" s="16">
        <f>SUM(((I52+J52)*100)/D52)</f>
        <v>79.570455735987423</v>
      </c>
      <c r="M52" s="30" t="s">
        <v>34</v>
      </c>
    </row>
    <row r="53" spans="1:13" ht="20.100000000000001" customHeight="1" x14ac:dyDescent="0.35">
      <c r="A53" s="41"/>
      <c r="B53" s="12" t="s">
        <v>71</v>
      </c>
      <c r="C53" s="17"/>
      <c r="D53" s="26"/>
      <c r="E53" s="15"/>
      <c r="F53" s="15"/>
      <c r="G53" s="15"/>
      <c r="H53" s="15"/>
      <c r="I53" s="16"/>
      <c r="J53" s="16"/>
      <c r="K53" s="16"/>
      <c r="L53" s="16"/>
      <c r="M53" s="17"/>
    </row>
    <row r="54" spans="1:13" ht="20.100000000000001" customHeight="1" x14ac:dyDescent="0.35">
      <c r="A54" s="41">
        <v>9</v>
      </c>
      <c r="B54" s="36" t="s">
        <v>72</v>
      </c>
      <c r="C54" s="30" t="s">
        <v>35</v>
      </c>
      <c r="D54" s="26">
        <v>65630</v>
      </c>
      <c r="E54" s="15" t="s">
        <v>37</v>
      </c>
      <c r="F54" s="15" t="s">
        <v>37</v>
      </c>
      <c r="G54" s="15" t="s">
        <v>37</v>
      </c>
      <c r="H54" s="15" t="s">
        <v>37</v>
      </c>
      <c r="I54" s="16">
        <v>32500</v>
      </c>
      <c r="J54" s="16">
        <v>25330</v>
      </c>
      <c r="K54" s="16">
        <f>SUM(D54-(I54+J54))</f>
        <v>7800</v>
      </c>
      <c r="L54" s="16">
        <f>SUM(((I54+J54)*100)/D54)</f>
        <v>88.115191223525827</v>
      </c>
      <c r="M54" s="30" t="s">
        <v>34</v>
      </c>
    </row>
    <row r="55" spans="1:13" ht="20.100000000000001" customHeight="1" x14ac:dyDescent="0.35">
      <c r="A55" s="41"/>
      <c r="B55" s="12" t="s">
        <v>73</v>
      </c>
      <c r="C55" s="30"/>
      <c r="D55" s="26"/>
      <c r="E55" s="15"/>
      <c r="F55" s="15"/>
      <c r="G55" s="15"/>
      <c r="H55" s="15"/>
      <c r="I55" s="16"/>
      <c r="J55" s="16"/>
      <c r="K55" s="16"/>
      <c r="L55" s="16"/>
      <c r="M55" s="30"/>
    </row>
    <row r="56" spans="1:13" ht="20.100000000000001" customHeight="1" x14ac:dyDescent="0.35">
      <c r="A56" s="41"/>
      <c r="B56" s="12" t="s">
        <v>69</v>
      </c>
      <c r="C56" s="17"/>
      <c r="D56" s="26"/>
      <c r="E56" s="15"/>
      <c r="F56" s="15"/>
      <c r="G56" s="15"/>
      <c r="H56" s="15"/>
      <c r="I56" s="16"/>
      <c r="J56" s="16"/>
      <c r="K56" s="16"/>
      <c r="L56" s="16"/>
      <c r="M56" s="30"/>
    </row>
    <row r="57" spans="1:13" ht="20.100000000000001" customHeight="1" x14ac:dyDescent="0.35">
      <c r="A57" s="42">
        <v>10</v>
      </c>
      <c r="B57" s="36" t="s">
        <v>74</v>
      </c>
      <c r="C57" s="30" t="s">
        <v>35</v>
      </c>
      <c r="D57" s="26">
        <v>39900</v>
      </c>
      <c r="E57" s="15" t="s">
        <v>37</v>
      </c>
      <c r="F57" s="15" t="s">
        <v>37</v>
      </c>
      <c r="G57" s="15" t="s">
        <v>37</v>
      </c>
      <c r="H57" s="15" t="s">
        <v>37</v>
      </c>
      <c r="I57" s="16">
        <v>7800</v>
      </c>
      <c r="J57" s="16">
        <v>7800</v>
      </c>
      <c r="K57" s="16">
        <f>SUM(D57-(I57+J57))</f>
        <v>24300</v>
      </c>
      <c r="L57" s="16">
        <f>SUM(((I57+J57)*100)/D57)</f>
        <v>39.097744360902254</v>
      </c>
      <c r="M57" s="30" t="s">
        <v>34</v>
      </c>
    </row>
    <row r="58" spans="1:13" ht="20.100000000000001" customHeight="1" x14ac:dyDescent="0.35">
      <c r="A58" s="42"/>
      <c r="B58" s="12" t="s">
        <v>75</v>
      </c>
      <c r="C58" s="30"/>
      <c r="D58" s="26"/>
      <c r="E58" s="15"/>
      <c r="F58" s="15"/>
      <c r="G58" s="15"/>
      <c r="H58" s="15"/>
      <c r="I58" s="16"/>
      <c r="J58" s="16"/>
      <c r="K58" s="16"/>
      <c r="L58" s="16"/>
      <c r="M58" s="30"/>
    </row>
    <row r="59" spans="1:13" ht="20.100000000000001" customHeight="1" x14ac:dyDescent="0.35">
      <c r="A59" s="42"/>
      <c r="B59" s="12" t="s">
        <v>76</v>
      </c>
      <c r="C59" s="30" t="s">
        <v>35</v>
      </c>
      <c r="D59" s="26">
        <v>22380</v>
      </c>
      <c r="E59" s="15" t="s">
        <v>37</v>
      </c>
      <c r="F59" s="15" t="s">
        <v>37</v>
      </c>
      <c r="G59" s="15" t="s">
        <v>37</v>
      </c>
      <c r="H59" s="15" t="s">
        <v>37</v>
      </c>
      <c r="I59" s="16">
        <v>11230</v>
      </c>
      <c r="J59" s="16">
        <v>11150</v>
      </c>
      <c r="K59" s="16">
        <f>SUM(D59-(I59+J59))</f>
        <v>0</v>
      </c>
      <c r="L59" s="16">
        <f>SUM(((I59+J59)*100)/D59)</f>
        <v>100</v>
      </c>
      <c r="M59" s="30" t="s">
        <v>34</v>
      </c>
    </row>
    <row r="60" spans="1:13" ht="20.100000000000001" customHeight="1" x14ac:dyDescent="0.35">
      <c r="A60" s="34">
        <v>11</v>
      </c>
      <c r="B60" s="35" t="s">
        <v>77</v>
      </c>
      <c r="C60" s="30"/>
      <c r="D60" s="26"/>
      <c r="E60" s="15"/>
      <c r="F60" s="15"/>
      <c r="G60" s="15"/>
      <c r="H60" s="15"/>
      <c r="I60" s="16"/>
      <c r="J60" s="16" t="s">
        <v>47</v>
      </c>
      <c r="K60" s="16"/>
      <c r="L60" s="16"/>
      <c r="M60" s="30"/>
    </row>
    <row r="61" spans="1:13" ht="20.100000000000001" customHeight="1" thickBot="1" x14ac:dyDescent="0.45">
      <c r="A61" s="44"/>
      <c r="B61" s="44"/>
      <c r="C61" s="37" t="s">
        <v>20</v>
      </c>
      <c r="D61" s="38">
        <f>SUM(D9:D59)</f>
        <v>9060300</v>
      </c>
      <c r="E61" s="59"/>
      <c r="F61" s="60"/>
      <c r="G61" s="60"/>
      <c r="H61" s="61"/>
      <c r="I61" s="39">
        <f>SUM(I9:I60)</f>
        <v>3390580</v>
      </c>
      <c r="J61" s="39">
        <f>SUM(J9:J60)</f>
        <v>3179360</v>
      </c>
      <c r="K61" s="39">
        <f>SUM(K9:K60)</f>
        <v>84260</v>
      </c>
      <c r="L61" s="39">
        <f>SUM(((I61+J61)*100)/D61)</f>
        <v>72.513492930697666</v>
      </c>
      <c r="M61" s="5"/>
    </row>
    <row r="62" spans="1:13" ht="20.100000000000001" customHeight="1" x14ac:dyDescent="0.3">
      <c r="A62" s="6"/>
      <c r="B62" s="6"/>
      <c r="C62" s="6"/>
      <c r="D62" s="7"/>
      <c r="E62" s="44"/>
      <c r="F62" s="44"/>
      <c r="G62" s="44"/>
      <c r="H62" s="6"/>
      <c r="I62" s="8"/>
      <c r="J62" s="8"/>
      <c r="K62" s="8"/>
      <c r="L62" s="8"/>
      <c r="M62" s="9"/>
    </row>
    <row r="63" spans="1:13" ht="20.100000000000001" customHeight="1" x14ac:dyDescent="0.3">
      <c r="A63" s="6"/>
      <c r="B63" s="6"/>
      <c r="C63" s="6"/>
      <c r="D63" s="7"/>
      <c r="E63" s="6"/>
      <c r="F63" s="6"/>
      <c r="G63" s="6"/>
      <c r="H63" s="6"/>
      <c r="I63" s="8"/>
      <c r="J63" s="8"/>
      <c r="K63" s="8"/>
      <c r="L63" s="8"/>
      <c r="M63" s="9"/>
    </row>
    <row r="64" spans="1:13" ht="20.100000000000001" customHeight="1" x14ac:dyDescent="0.3">
      <c r="A64" s="6"/>
      <c r="B64" s="6"/>
      <c r="C64" s="6"/>
      <c r="D64" s="7"/>
      <c r="E64" s="6"/>
      <c r="F64" s="6"/>
      <c r="G64" s="6"/>
      <c r="H64" s="6"/>
      <c r="I64" s="8"/>
      <c r="J64" s="8"/>
      <c r="K64" s="8"/>
      <c r="L64" s="8"/>
      <c r="M64" s="9"/>
    </row>
    <row r="65" spans="1:13" ht="20.100000000000001" customHeight="1" x14ac:dyDescent="0.3">
      <c r="A65" s="6"/>
      <c r="B65" s="6"/>
      <c r="C65" s="6"/>
      <c r="D65" s="7"/>
      <c r="E65" s="6"/>
      <c r="F65" s="6"/>
      <c r="G65" s="6"/>
      <c r="H65" s="6"/>
      <c r="I65" s="8"/>
      <c r="J65" s="8"/>
      <c r="K65" s="8"/>
      <c r="L65" s="8"/>
      <c r="M65" s="9"/>
    </row>
    <row r="66" spans="1:13" ht="20.100000000000001" customHeight="1" x14ac:dyDescent="0.3">
      <c r="A66" s="6"/>
      <c r="B66" s="6"/>
      <c r="C66" s="6"/>
      <c r="D66" s="7"/>
      <c r="E66" s="6"/>
      <c r="F66" s="6"/>
      <c r="G66" s="6"/>
      <c r="H66" s="6"/>
      <c r="I66" s="8"/>
      <c r="J66" s="8"/>
      <c r="K66" s="8"/>
      <c r="L66" s="8"/>
      <c r="M66" s="9"/>
    </row>
    <row r="67" spans="1:13" ht="20.100000000000001" customHeight="1" x14ac:dyDescent="0.3">
      <c r="A67" s="6"/>
      <c r="B67" s="6"/>
      <c r="C67" s="6"/>
      <c r="D67" s="7"/>
      <c r="E67" s="6"/>
      <c r="F67" s="6"/>
      <c r="G67" s="6"/>
      <c r="H67" s="6"/>
      <c r="I67" s="8"/>
      <c r="J67" s="8"/>
      <c r="K67" s="8"/>
      <c r="L67" s="8"/>
      <c r="M67" s="9"/>
    </row>
    <row r="68" spans="1:13" ht="20.100000000000001" customHeight="1" x14ac:dyDescent="0.3">
      <c r="A68" s="6"/>
      <c r="B68" s="6"/>
      <c r="C68" s="6"/>
      <c r="D68" s="7"/>
      <c r="E68" s="6"/>
      <c r="F68" s="6"/>
      <c r="G68" s="6"/>
      <c r="H68" s="6"/>
      <c r="I68" s="8"/>
      <c r="J68" s="8"/>
      <c r="K68" s="8"/>
      <c r="L68" s="8"/>
      <c r="M68" s="9"/>
    </row>
  </sheetData>
  <mergeCells count="27">
    <mergeCell ref="A9:A10"/>
    <mergeCell ref="G7:G8"/>
    <mergeCell ref="H7:H8"/>
    <mergeCell ref="D7:D8"/>
    <mergeCell ref="E7:E8"/>
    <mergeCell ref="A6:A8"/>
    <mergeCell ref="I6:J6"/>
    <mergeCell ref="E62:G62"/>
    <mergeCell ref="A61:B61"/>
    <mergeCell ref="A1:M1"/>
    <mergeCell ref="A2:M2"/>
    <mergeCell ref="A3:M3"/>
    <mergeCell ref="A4:M4"/>
    <mergeCell ref="D6:H6"/>
    <mergeCell ref="A5:M5"/>
    <mergeCell ref="C6:C8"/>
    <mergeCell ref="M6:M8"/>
    <mergeCell ref="B6:B8"/>
    <mergeCell ref="L6:L8"/>
    <mergeCell ref="K6:K8"/>
    <mergeCell ref="E61:H61"/>
    <mergeCell ref="F7:F8"/>
    <mergeCell ref="A11:A20"/>
    <mergeCell ref="A47:A51"/>
    <mergeCell ref="A52:A53"/>
    <mergeCell ref="A54:A56"/>
    <mergeCell ref="A57:A59"/>
  </mergeCells>
  <phoneticPr fontId="3" type="noConversion"/>
  <pageMargins left="0.36" right="0" top="0.31" bottom="0" header="0.31496062992125984" footer="0"/>
  <pageSetup paperSize="9" scale="62" orientation="landscape" horizontalDpi="4294967293" r:id="rId1"/>
  <rowBreaks count="1" manualBreakCount="1">
    <brk id="3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คันนายาว</vt:lpstr>
      <vt:lpstr>คันนายาว!Print_Area</vt:lpstr>
      <vt:lpstr>คันนายาว!Print_Titles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Suriya Hongsaput</cp:lastModifiedBy>
  <cp:lastPrinted>2026-07-13T06:44:04Z</cp:lastPrinted>
  <dcterms:created xsi:type="dcterms:W3CDTF">2023-05-30T14:10:06Z</dcterms:created>
  <dcterms:modified xsi:type="dcterms:W3CDTF">2026-07-14T05:25:09Z</dcterms:modified>
</cp:coreProperties>
</file>